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2"/>
  </bookViews>
  <sheets>
    <sheet name="餘絀預計表(道路基金)" sheetId="1" r:id="rId1"/>
    <sheet name="收支預計表 (輔建住宅基金)" sheetId="2" r:id="rId2"/>
    <sheet name="收支預計表(公共造產基金)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<sst xmlns="http://schemas.openxmlformats.org/spreadsheetml/2006/main" count="81" uniqueCount="68">
  <si>
    <t>前年度決算數</t>
  </si>
  <si>
    <t>科    目</t>
  </si>
  <si>
    <t>本年度預算數</t>
  </si>
  <si>
    <t>上年度預算數</t>
  </si>
  <si>
    <r>
      <t xml:space="preserve">比較增減 </t>
    </r>
    <r>
      <rPr>
        <sz val="12"/>
        <rFont val="標楷體"/>
        <family val="4"/>
      </rPr>
      <t>(－)</t>
    </r>
  </si>
  <si>
    <r>
      <t>金</t>
    </r>
    <r>
      <rPr>
        <sz val="14"/>
        <rFont val="標楷體"/>
        <family val="4"/>
      </rPr>
      <t>額</t>
    </r>
  </si>
  <si>
    <t>%</t>
  </si>
  <si>
    <t>業務收入</t>
  </si>
  <si>
    <r>
      <t xml:space="preserve">  </t>
    </r>
    <r>
      <rPr>
        <sz val="12"/>
        <rFont val="標楷體"/>
        <family val="4"/>
      </rPr>
      <t>租金及權利金收入</t>
    </r>
  </si>
  <si>
    <r>
      <t xml:space="preserve">     </t>
    </r>
    <r>
      <rPr>
        <sz val="11"/>
        <rFont val="標楷體"/>
        <family val="4"/>
      </rPr>
      <t>其他建築物租金收入</t>
    </r>
  </si>
  <si>
    <r>
      <t xml:space="preserve">  </t>
    </r>
    <r>
      <rPr>
        <sz val="12"/>
        <rFont val="標楷體"/>
        <family val="4"/>
      </rPr>
      <t>其他業務收入</t>
    </r>
  </si>
  <si>
    <r>
      <t xml:space="preserve">     </t>
    </r>
    <r>
      <rPr>
        <sz val="12"/>
        <rFont val="標楷體"/>
        <family val="4"/>
      </rPr>
      <t>雜項業務收入</t>
    </r>
  </si>
  <si>
    <t>業務成本與費用</t>
  </si>
  <si>
    <r>
      <t xml:space="preserve">  </t>
    </r>
    <r>
      <rPr>
        <sz val="12"/>
        <rFont val="標楷體"/>
        <family val="4"/>
      </rPr>
      <t>出租資產成本</t>
    </r>
  </si>
  <si>
    <r>
      <t xml:space="preserve">     </t>
    </r>
    <r>
      <rPr>
        <sz val="12"/>
        <rFont val="標楷體"/>
        <family val="4"/>
      </rPr>
      <t>出租其他建築物成本</t>
    </r>
  </si>
  <si>
    <r>
      <t xml:space="preserve">  </t>
    </r>
    <r>
      <rPr>
        <sz val="12"/>
        <rFont val="標楷體"/>
        <family val="4"/>
      </rPr>
      <t>其他業務成本</t>
    </r>
  </si>
  <si>
    <t xml:space="preserve">   雜項業務成本</t>
  </si>
  <si>
    <r>
      <t xml:space="preserve">  </t>
    </r>
    <r>
      <rPr>
        <sz val="12"/>
        <rFont val="標楷體"/>
        <family val="4"/>
      </rPr>
      <t>管理及總務費用</t>
    </r>
  </si>
  <si>
    <r>
      <t xml:space="preserve">     </t>
    </r>
    <r>
      <rPr>
        <sz val="12"/>
        <rFont val="標楷體"/>
        <family val="4"/>
      </rPr>
      <t>管理費用及總務費用</t>
    </r>
  </si>
  <si>
    <r>
      <t>業務賸餘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短絀</t>
    </r>
    <r>
      <rPr>
        <sz val="12"/>
        <rFont val="Times New Roman"/>
        <family val="1"/>
      </rPr>
      <t>-)</t>
    </r>
  </si>
  <si>
    <t>業務外收入</t>
  </si>
  <si>
    <r>
      <t xml:space="preserve">  </t>
    </r>
    <r>
      <rPr>
        <sz val="12"/>
        <rFont val="標楷體"/>
        <family val="4"/>
      </rPr>
      <t>財務收入</t>
    </r>
  </si>
  <si>
    <t xml:space="preserve">   利息收入</t>
  </si>
  <si>
    <r>
      <t xml:space="preserve">  </t>
    </r>
    <r>
      <rPr>
        <sz val="12"/>
        <rFont val="標楷體"/>
        <family val="4"/>
      </rPr>
      <t>其他業務外收入</t>
    </r>
  </si>
  <si>
    <t xml:space="preserve">    資產使用及權利金收入</t>
  </si>
  <si>
    <t xml:space="preserve">   違約罰款收入</t>
  </si>
  <si>
    <t>業務外費用</t>
  </si>
  <si>
    <r>
      <t xml:space="preserve">  </t>
    </r>
    <r>
      <rPr>
        <sz val="12"/>
        <rFont val="標楷體"/>
        <family val="4"/>
      </rPr>
      <t>財務費用</t>
    </r>
  </si>
  <si>
    <t xml:space="preserve">   利息費用</t>
  </si>
  <si>
    <r>
      <t>業務外賸餘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短絀</t>
    </r>
    <r>
      <rPr>
        <sz val="12"/>
        <rFont val="Times New Roman"/>
        <family val="1"/>
      </rPr>
      <t>-)</t>
    </r>
  </si>
  <si>
    <r>
      <t>本期賸餘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短絀</t>
    </r>
    <r>
      <rPr>
        <sz val="14"/>
        <rFont val="Times New Roman"/>
        <family val="1"/>
      </rPr>
      <t>-)</t>
    </r>
  </si>
  <si>
    <t>～5～</t>
  </si>
  <si>
    <t>～4～</t>
  </si>
  <si>
    <t>前年度決算數</t>
  </si>
  <si>
    <t xml:space="preserve">  科        目</t>
  </si>
  <si>
    <t>本年度預算數</t>
  </si>
  <si>
    <t>上年度預算數</t>
  </si>
  <si>
    <r>
      <t>比較增減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－</t>
    </r>
    <r>
      <rPr>
        <sz val="13"/>
        <rFont val="Times New Roman"/>
        <family val="1"/>
      </rPr>
      <t>)</t>
    </r>
  </si>
  <si>
    <r>
      <t xml:space="preserve"> </t>
    </r>
    <r>
      <rPr>
        <sz val="13"/>
        <rFont val="標楷體"/>
        <family val="4"/>
      </rPr>
      <t>金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額</t>
    </r>
  </si>
  <si>
    <t>%</t>
  </si>
  <si>
    <r>
      <t xml:space="preserve"> </t>
    </r>
    <r>
      <rPr>
        <sz val="13"/>
        <rFont val="標楷體"/>
        <family val="4"/>
      </rPr>
      <t>金</t>
    </r>
    <r>
      <rPr>
        <sz val="13"/>
        <rFont val="Times New Roman"/>
        <family val="1"/>
      </rPr>
      <t xml:space="preserve">     </t>
    </r>
    <r>
      <rPr>
        <sz val="13"/>
        <rFont val="標楷體"/>
        <family val="4"/>
      </rPr>
      <t>額</t>
    </r>
  </si>
  <si>
    <r>
      <t>金</t>
    </r>
    <r>
      <rPr>
        <sz val="13"/>
        <rFont val="Times New Roman"/>
        <family val="1"/>
      </rPr>
      <t xml:space="preserve">     </t>
    </r>
    <r>
      <rPr>
        <sz val="13"/>
        <rFont val="標楷體"/>
        <family val="4"/>
      </rPr>
      <t>額</t>
    </r>
  </si>
  <si>
    <t>業  務  收  入</t>
  </si>
  <si>
    <r>
      <t xml:space="preserve">  </t>
    </r>
    <r>
      <rPr>
        <sz val="12"/>
        <rFont val="標楷體"/>
        <family val="4"/>
      </rPr>
      <t>投融資業務收入</t>
    </r>
  </si>
  <si>
    <r>
      <t xml:space="preserve">      </t>
    </r>
    <r>
      <rPr>
        <sz val="12"/>
        <rFont val="標楷體"/>
        <family val="4"/>
      </rPr>
      <t>融資業務收入</t>
    </r>
  </si>
  <si>
    <t>業務成本與費用</t>
  </si>
  <si>
    <t xml:space="preserve">  投融資業務成本</t>
  </si>
  <si>
    <t xml:space="preserve">    融資業務成本</t>
  </si>
  <si>
    <r>
      <t xml:space="preserve">    </t>
    </r>
    <r>
      <rPr>
        <sz val="12"/>
        <rFont val="標楷體"/>
        <family val="4"/>
      </rPr>
      <t>行銷及業務費用</t>
    </r>
  </si>
  <si>
    <t xml:space="preserve">    業務費用</t>
  </si>
  <si>
    <r>
      <t>業務賸餘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短絀-</t>
    </r>
    <r>
      <rPr>
        <sz val="12"/>
        <rFont val="Times New Roman"/>
        <family val="1"/>
      </rPr>
      <t>)</t>
    </r>
  </si>
  <si>
    <r>
      <t>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務 外 收 入</t>
    </r>
  </si>
  <si>
    <t xml:space="preserve">  財 務 收 入</t>
  </si>
  <si>
    <t xml:space="preserve">    利息收入</t>
  </si>
  <si>
    <r>
      <t>業務外賸餘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短絀-</t>
    </r>
    <r>
      <rPr>
        <sz val="12"/>
        <rFont val="Times New Roman"/>
        <family val="1"/>
      </rPr>
      <t>)</t>
    </r>
  </si>
  <si>
    <r>
      <t>本</t>
    </r>
    <r>
      <rPr>
        <sz val="14"/>
        <rFont val="標楷體"/>
        <family val="4"/>
      </rPr>
      <t>期</t>
    </r>
    <r>
      <rPr>
        <sz val="14"/>
        <rFont val="標楷體"/>
        <family val="4"/>
      </rPr>
      <t>賸</t>
    </r>
    <r>
      <rPr>
        <sz val="14"/>
        <rFont val="標楷體"/>
        <family val="4"/>
      </rPr>
      <t>餘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短絀</t>
    </r>
    <r>
      <rPr>
        <sz val="14"/>
        <rFont val="Times New Roman"/>
        <family val="1"/>
      </rPr>
      <t>-)</t>
    </r>
  </si>
  <si>
    <t>項    目</t>
  </si>
  <si>
    <r>
      <t xml:space="preserve">比較增減 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)</t>
    </r>
  </si>
  <si>
    <t>基金來源</t>
  </si>
  <si>
    <r>
      <t xml:space="preserve">    </t>
    </r>
    <r>
      <rPr>
        <sz val="12"/>
        <rFont val="標楷體"/>
        <family val="4"/>
      </rPr>
      <t>其他收入</t>
    </r>
  </si>
  <si>
    <r>
      <t xml:space="preserve">       </t>
    </r>
    <r>
      <rPr>
        <sz val="12"/>
        <rFont val="標楷體"/>
        <family val="4"/>
      </rPr>
      <t>雜項收入</t>
    </r>
  </si>
  <si>
    <t>基金用途</t>
  </si>
  <si>
    <r>
      <t xml:space="preserve">    </t>
    </r>
    <r>
      <rPr>
        <sz val="11"/>
        <rFont val="標楷體"/>
        <family val="4"/>
      </rPr>
      <t>道路挖掘修護管理及養護計畫</t>
    </r>
  </si>
  <si>
    <r>
      <t xml:space="preserve">    </t>
    </r>
    <r>
      <rPr>
        <sz val="11"/>
        <rFont val="標楷體"/>
        <family val="4"/>
      </rPr>
      <t>一般建築及設備計畫</t>
    </r>
  </si>
  <si>
    <r>
      <t>本期賸餘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短絀</t>
    </r>
    <r>
      <rPr>
        <sz val="12"/>
        <rFont val="Times New Roman"/>
        <family val="1"/>
      </rPr>
      <t>-)</t>
    </r>
  </si>
  <si>
    <t>期初基金餘額</t>
  </si>
  <si>
    <t>期末基金餘額</t>
  </si>
  <si>
    <t>～3～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</si>
</sst>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);[Red]\(0.00\)"/>
    <numFmt numFmtId="178" formatCode="#,##0_);[Red]\(#,##0\)"/>
    <numFmt numFmtId="179" formatCode="#,##0_ "/>
    <numFmt numFmtId="180" formatCode="0.00_ "/>
    <numFmt numFmtId="181" formatCode="#,##0.00_ "/>
    <numFmt numFmtId="182" formatCode="#,##0.00_);[Red]\(#,##0.00\)"/>
    <numFmt numFmtId="183" formatCode="0_);[Red]\(0\)"/>
    <numFmt numFmtId="184" formatCode="0_ "/>
    <numFmt numFmtId="185" formatCode="&quot;$&quot;#,##0"/>
    <numFmt numFmtId="186" formatCode="#,##0_);\(#,##0\)"/>
    <numFmt numFmtId="187" formatCode="&quot;$&quot;#,##0.00"/>
    <numFmt numFmtId="188" formatCode="[$-404]AM/PM\ hh:mm:ss"/>
    <numFmt numFmtId="189" formatCode="0.000"/>
    <numFmt numFmtId="190" formatCode="0.0_);[Red]\(0.0\)"/>
    <numFmt numFmtId="191" formatCode="0_);\(0\)"/>
    <numFmt numFmtId="192" formatCode="#,##0_ ;[Red]\-#,##0\ "/>
    <numFmt numFmtId="193" formatCode="#,##0;[Red]#,##0"/>
    <numFmt numFmtId="194" formatCode="&quot;$&quot;#,##0;[Red]&quot;$&quot;#,##0"/>
    <numFmt numFmtId="195" formatCode="0;[Red]0"/>
    <numFmt numFmtId="196" formatCode="#,##0.00;[Red]#,##0.00"/>
    <numFmt numFmtId="197" formatCode="0.0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00"/>
    <numFmt numFmtId="202" formatCode="00"/>
  </numFmts>
  <fonts count="5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4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sz val="14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vertical="center"/>
    </xf>
    <xf numFmtId="2" fontId="9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distributed"/>
    </xf>
    <xf numFmtId="3" fontId="8" fillId="0" borderId="18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horizontal="right" vertical="center"/>
    </xf>
    <xf numFmtId="2" fontId="9" fillId="0" borderId="18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" fontId="9" fillId="0" borderId="19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" fontId="9" fillId="0" borderId="18" xfId="0" applyNumberFormat="1" applyFont="1" applyBorder="1" applyAlignment="1">
      <alignment vertical="center"/>
    </xf>
    <xf numFmtId="2" fontId="12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3" fontId="8" fillId="0" borderId="21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distributed"/>
    </xf>
    <xf numFmtId="179" fontId="6" fillId="0" borderId="15" xfId="0" applyNumberFormat="1" applyFont="1" applyBorder="1" applyAlignment="1">
      <alignment vertical="center"/>
    </xf>
    <xf numFmtId="2" fontId="9" fillId="0" borderId="16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top"/>
    </xf>
    <xf numFmtId="179" fontId="6" fillId="0" borderId="19" xfId="0" applyNumberFormat="1" applyFont="1" applyBorder="1" applyAlignment="1">
      <alignment vertical="center"/>
    </xf>
    <xf numFmtId="179" fontId="6" fillId="0" borderId="20" xfId="0" applyNumberFormat="1" applyFont="1" applyBorder="1" applyAlignment="1">
      <alignment vertical="top"/>
    </xf>
    <xf numFmtId="2" fontId="9" fillId="0" borderId="21" xfId="0" applyNumberFormat="1" applyFont="1" applyBorder="1" applyAlignment="1">
      <alignment vertical="top"/>
    </xf>
    <xf numFmtId="0" fontId="4" fillId="0" borderId="21" xfId="0" applyFont="1" applyBorder="1" applyAlignment="1">
      <alignment horizontal="distributed" vertical="top"/>
    </xf>
    <xf numFmtId="179" fontId="6" fillId="0" borderId="21" xfId="0" applyNumberFormat="1" applyFont="1" applyBorder="1" applyAlignment="1">
      <alignment vertical="top"/>
    </xf>
    <xf numFmtId="4" fontId="9" fillId="0" borderId="22" xfId="0" applyNumberFormat="1" applyFont="1" applyBorder="1" applyAlignment="1">
      <alignment vertical="top"/>
    </xf>
    <xf numFmtId="0" fontId="4" fillId="0" borderId="16" xfId="0" applyFont="1" applyBorder="1" applyAlignment="1">
      <alignment horizontal="distributed" vertical="center"/>
    </xf>
    <xf numFmtId="179" fontId="8" fillId="0" borderId="17" xfId="0" applyNumberFormat="1" applyFont="1" applyBorder="1" applyAlignment="1">
      <alignment vertical="center"/>
    </xf>
    <xf numFmtId="179" fontId="8" fillId="0" borderId="18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3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13" fillId="0" borderId="27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/>
    </xf>
    <xf numFmtId="0" fontId="4" fillId="0" borderId="2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105)-&#20844;&#20849;&#36896;&#29986;&#38928;&#27770;&#31639;\105-&#20844;&#20849;&#36896;&#29986;&#38928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(105)-&#20303;&#23429;&#36024;&#27454;&#38928;&#27770;&#31639;\105-&#20303;&#23429;&#36024;&#27454;&#38928;&#316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(105)-&#36947;&#36335;&#22522;&#37329;&#38928;&#27770;&#31639;\105-&#36947;&#36335;&#22522;&#37329;&#38928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次"/>
      <sheetName val="目次 (105)"/>
      <sheetName val="說明"/>
      <sheetName val="主要"/>
      <sheetName val="預算"/>
      <sheetName val="參考"/>
      <sheetName val="預算概要 "/>
      <sheetName val="預算概要(105)"/>
      <sheetName val="收支預計表"/>
      <sheetName val="收支說明"/>
      <sheetName val="餘絀撥補表"/>
      <sheetName val="現金流量表"/>
      <sheetName val="現金流量表(參考補)"/>
      <sheetName val="租金收入明細"/>
      <sheetName val="其他業務收入"/>
      <sheetName val="業務外收入明細"/>
      <sheetName val="出租資產成本"/>
      <sheetName val="出租資產說明 (2)"/>
      <sheetName val="其他業務成本"/>
      <sheetName val="其他業務說明   (2)"/>
      <sheetName val="管理費用明細表"/>
      <sheetName val="管理費用說明"/>
      <sheetName val="資擴表 (2)"/>
      <sheetName val="資產資金來源"/>
      <sheetName val="資產進度表"/>
      <sheetName val="資產折舊表 (2)"/>
      <sheetName val="資產折舊表 (稿)"/>
      <sheetName val="資產報廢表"/>
      <sheetName val="預計平衡表 (2)"/>
      <sheetName val="平衡表說明"/>
      <sheetName val="分析表"/>
      <sheetName val="員工彙計表"/>
      <sheetName val="用人費彙計表  "/>
      <sheetName val="費用彙計表"/>
      <sheetName val="補辦預算"/>
      <sheetName val="封底"/>
      <sheetName val="頁碼"/>
      <sheetName val="車輛明細"/>
      <sheetName val="資產擴充彙計表"/>
      <sheetName val="修正說明"/>
      <sheetName val="修正說明 (102)"/>
      <sheetName val="修正說明 (98)"/>
      <sheetName val="預算概要 (1)"/>
      <sheetName val="管理費用說明 (2)"/>
      <sheetName val="行銷費用明細表 "/>
      <sheetName val="行銷費用說明"/>
      <sheetName val="預算概要 (2)"/>
      <sheetName val="其他業務說明  "/>
      <sheetName val="擴充資產表 "/>
      <sheetName val="利息費用明細表 "/>
      <sheetName val="利息費用說明 "/>
      <sheetName val="長期債務償還"/>
      <sheetName val="Sheet1"/>
      <sheetName val="Sheet1 2"/>
      <sheetName val="Sheet3"/>
    </sheetNames>
    <sheetDataSet>
      <sheetData sheetId="14">
        <row r="4">
          <cell r="B4">
            <v>40714</v>
          </cell>
        </row>
      </sheetData>
      <sheetData sheetId="15">
        <row r="4">
          <cell r="B4">
            <v>22320</v>
          </cell>
        </row>
      </sheetData>
      <sheetData sheetId="16">
        <row r="5">
          <cell r="B5">
            <v>1350</v>
          </cell>
        </row>
        <row r="7">
          <cell r="B7">
            <v>433</v>
          </cell>
        </row>
      </sheetData>
      <sheetData sheetId="17">
        <row r="4">
          <cell r="D4">
            <v>18665</v>
          </cell>
        </row>
      </sheetData>
      <sheetData sheetId="19">
        <row r="3">
          <cell r="D3">
            <v>14790</v>
          </cell>
        </row>
      </sheetData>
      <sheetData sheetId="21">
        <row r="3">
          <cell r="D3">
            <v>1509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次"/>
      <sheetName val="業務計劃  (2)"/>
      <sheetName val="收支預計表"/>
      <sheetName val="預計表說明"/>
      <sheetName val="餘絀撥補表"/>
      <sheetName val="現金流量"/>
      <sheetName val="現金流量 (補)"/>
      <sheetName val="投融資收入明細"/>
      <sheetName val="業務外收入"/>
      <sheetName val="投融資明細"/>
      <sheetName val="投融資說明"/>
      <sheetName val="業務費用明細表"/>
      <sheetName val="業務費用說明"/>
      <sheetName val="貸出款"/>
      <sheetName val="基金貸款收回表"/>
      <sheetName val="基金貸款收回表 (104稿)   (2)"/>
      <sheetName val="基金貸款收回表 (103稿)  "/>
      <sheetName val="預計平衡表 "/>
      <sheetName val="平衡表說明"/>
      <sheetName val="分析表"/>
      <sheetName val="員工數"/>
      <sheetName val="用人費"/>
      <sheetName val="各項費用彙計"/>
      <sheetName val="頁碼"/>
      <sheetName val="業務計畫稿"/>
      <sheetName val="業務計劃 (2)"/>
    </sheetNames>
    <sheetDataSet>
      <sheetData sheetId="8">
        <row r="6">
          <cell r="E6">
            <v>178</v>
          </cell>
        </row>
      </sheetData>
      <sheetData sheetId="9">
        <row r="5">
          <cell r="B5">
            <v>82</v>
          </cell>
        </row>
      </sheetData>
      <sheetData sheetId="10">
        <row r="6">
          <cell r="D6">
            <v>98</v>
          </cell>
        </row>
      </sheetData>
      <sheetData sheetId="12">
        <row r="4">
          <cell r="D4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次"/>
      <sheetName val="說明"/>
      <sheetName val="主要"/>
      <sheetName val="預算"/>
      <sheetName val="預算附表)"/>
      <sheetName val="參考"/>
      <sheetName val="預算概要 "/>
      <sheetName val="餘絀預計表"/>
      <sheetName val="餘絀說明"/>
      <sheetName val="現金流量表"/>
      <sheetName val="利息收入明細表 (2)"/>
      <sheetName val="其他收入"/>
      <sheetName val="基金用途"/>
      <sheetName val="計畫分析表 (2)"/>
      <sheetName val="預計平衡表 (2)"/>
      <sheetName val="平衡表說明"/>
      <sheetName val="分析表"/>
      <sheetName val="員工彙計表"/>
      <sheetName val="用人費彙計表  "/>
      <sheetName val="費用彙計表"/>
      <sheetName val="增購車輛明細"/>
      <sheetName val="固定項目表"/>
      <sheetName val="補辦預算"/>
      <sheetName val="封底"/>
      <sheetName val="頁碼"/>
      <sheetName val="資擴﹝稿﹞"/>
      <sheetName val="車輛明細"/>
      <sheetName val="資產擴充彙計表"/>
      <sheetName val="修正說明"/>
      <sheetName val="修正說明 (102)"/>
      <sheetName val="修正說明 (98)"/>
      <sheetName val="預算概要 (1)"/>
      <sheetName val="管理費用說明 (2)"/>
      <sheetName val="行銷費用明細表 "/>
      <sheetName val="行銷費用說明"/>
      <sheetName val="預算概要 (2)"/>
      <sheetName val="其他業務說明  "/>
      <sheetName val="擴充資產表 "/>
      <sheetName val="資產資金來源"/>
      <sheetName val="資產進度表"/>
      <sheetName val="利息費用明細表 "/>
      <sheetName val="利息費用說明 "/>
      <sheetName val="長期債務償還"/>
      <sheetName val="Sheet1"/>
      <sheetName val="Sheet1 2"/>
      <sheetName val="Sheet3"/>
    </sheetNames>
    <sheetDataSet>
      <sheetData sheetId="12">
        <row r="5">
          <cell r="E5">
            <v>20000</v>
          </cell>
        </row>
      </sheetData>
      <sheetData sheetId="13">
        <row r="4">
          <cell r="C4">
            <v>19714</v>
          </cell>
        </row>
        <row r="70">
          <cell r="C70">
            <v>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1" sqref="A11"/>
    </sheetView>
  </sheetViews>
  <sheetFormatPr defaultColWidth="9.00390625" defaultRowHeight="16.5"/>
  <cols>
    <col min="1" max="1" width="14.125" style="0" customWidth="1"/>
    <col min="2" max="2" width="29.50390625" style="0" customWidth="1"/>
    <col min="3" max="5" width="14.125" style="0" customWidth="1"/>
  </cols>
  <sheetData>
    <row r="1" spans="1:5" ht="21" customHeight="1">
      <c r="A1" s="65" t="s">
        <v>33</v>
      </c>
      <c r="B1" s="63" t="s">
        <v>56</v>
      </c>
      <c r="C1" s="67" t="s">
        <v>35</v>
      </c>
      <c r="D1" s="67" t="s">
        <v>36</v>
      </c>
      <c r="E1" s="69" t="s">
        <v>57</v>
      </c>
    </row>
    <row r="2" spans="1:5" ht="21" customHeight="1">
      <c r="A2" s="66"/>
      <c r="B2" s="64"/>
      <c r="C2" s="68"/>
      <c r="D2" s="68"/>
      <c r="E2" s="70"/>
    </row>
    <row r="3" spans="1:5" ht="10.5" customHeight="1">
      <c r="A3" s="6"/>
      <c r="B3" s="8"/>
      <c r="C3" s="9"/>
      <c r="D3" s="9"/>
      <c r="E3" s="55"/>
    </row>
    <row r="4" spans="1:5" ht="30" customHeight="1">
      <c r="A4" s="56">
        <v>0</v>
      </c>
      <c r="B4" s="13" t="s">
        <v>58</v>
      </c>
      <c r="C4" s="57">
        <f>C5</f>
        <v>20000</v>
      </c>
      <c r="D4" s="57">
        <v>0</v>
      </c>
      <c r="E4" s="58">
        <f>C4-D4</f>
        <v>20000</v>
      </c>
    </row>
    <row r="5" spans="1:5" ht="30" customHeight="1">
      <c r="A5" s="56">
        <f>A6</f>
        <v>0</v>
      </c>
      <c r="B5" s="17" t="s">
        <v>59</v>
      </c>
      <c r="C5" s="57">
        <f>C6</f>
        <v>20000</v>
      </c>
      <c r="D5" s="57">
        <f>D6</f>
        <v>0</v>
      </c>
      <c r="E5" s="58">
        <f>E6</f>
        <v>20000</v>
      </c>
    </row>
    <row r="6" spans="1:5" ht="30" customHeight="1">
      <c r="A6" s="56">
        <v>0</v>
      </c>
      <c r="B6" s="17" t="s">
        <v>60</v>
      </c>
      <c r="C6" s="57">
        <f>'[3]其他收入'!E5</f>
        <v>20000</v>
      </c>
      <c r="D6" s="57">
        <v>0</v>
      </c>
      <c r="E6" s="58">
        <f aca="true" t="shared" si="0" ref="E6:E12">C6-D6</f>
        <v>20000</v>
      </c>
    </row>
    <row r="7" spans="1:5" ht="30" customHeight="1">
      <c r="A7" s="56">
        <v>0</v>
      </c>
      <c r="B7" s="13" t="s">
        <v>61</v>
      </c>
      <c r="C7" s="57">
        <f>SUM(C8:C9)</f>
        <v>20000</v>
      </c>
      <c r="D7" s="57">
        <v>0</v>
      </c>
      <c r="E7" s="58">
        <f t="shared" si="0"/>
        <v>20000</v>
      </c>
    </row>
    <row r="8" spans="1:5" ht="30" customHeight="1">
      <c r="A8" s="56">
        <v>0</v>
      </c>
      <c r="B8" s="18" t="s">
        <v>62</v>
      </c>
      <c r="C8" s="57">
        <f>'[3]基金用途'!C4</f>
        <v>19714</v>
      </c>
      <c r="D8" s="57">
        <v>0</v>
      </c>
      <c r="E8" s="58">
        <f t="shared" si="0"/>
        <v>19714</v>
      </c>
    </row>
    <row r="9" spans="1:5" ht="30" customHeight="1">
      <c r="A9" s="56">
        <v>0</v>
      </c>
      <c r="B9" s="18" t="s">
        <v>63</v>
      </c>
      <c r="C9" s="57">
        <f>'[3]基金用途'!C70</f>
        <v>286</v>
      </c>
      <c r="D9" s="57">
        <v>0</v>
      </c>
      <c r="E9" s="58">
        <f t="shared" si="0"/>
        <v>286</v>
      </c>
    </row>
    <row r="10" spans="1:5" ht="30" customHeight="1">
      <c r="A10" s="56">
        <f>A4-A7</f>
        <v>0</v>
      </c>
      <c r="B10" s="13" t="s">
        <v>64</v>
      </c>
      <c r="C10" s="57">
        <f>C4-C7</f>
        <v>0</v>
      </c>
      <c r="D10" s="57">
        <f>D4-D7</f>
        <v>0</v>
      </c>
      <c r="E10" s="58">
        <f t="shared" si="0"/>
        <v>0</v>
      </c>
    </row>
    <row r="11" spans="1:5" ht="30" customHeight="1">
      <c r="A11" s="56">
        <f>A12+A19</f>
        <v>0</v>
      </c>
      <c r="B11" s="13" t="s">
        <v>65</v>
      </c>
      <c r="C11" s="57">
        <f>C12+C19</f>
        <v>0</v>
      </c>
      <c r="D11" s="57">
        <f>D12+D19</f>
        <v>0</v>
      </c>
      <c r="E11" s="58">
        <f t="shared" si="0"/>
        <v>0</v>
      </c>
    </row>
    <row r="12" spans="1:5" ht="30" customHeight="1">
      <c r="A12" s="56">
        <f>A18</f>
        <v>0</v>
      </c>
      <c r="B12" s="13" t="s">
        <v>66</v>
      </c>
      <c r="C12" s="57">
        <f>C18</f>
        <v>0</v>
      </c>
      <c r="D12" s="57">
        <f>D18</f>
        <v>0</v>
      </c>
      <c r="E12" s="58">
        <f t="shared" si="0"/>
        <v>0</v>
      </c>
    </row>
    <row r="13" spans="1:5" ht="30" customHeight="1">
      <c r="A13" s="11"/>
      <c r="B13" s="13"/>
      <c r="C13" s="14"/>
      <c r="D13" s="14"/>
      <c r="E13" s="59"/>
    </row>
    <row r="14" spans="1:5" ht="26.25" customHeight="1">
      <c r="A14" s="11"/>
      <c r="B14" s="13"/>
      <c r="C14" s="14"/>
      <c r="D14" s="14"/>
      <c r="E14" s="59"/>
    </row>
    <row r="15" spans="1:5" ht="26.25" customHeight="1">
      <c r="A15" s="11"/>
      <c r="B15" s="13"/>
      <c r="C15" s="14"/>
      <c r="D15" s="14"/>
      <c r="E15" s="59"/>
    </row>
    <row r="16" spans="1:5" ht="22.5" customHeight="1">
      <c r="A16" s="11"/>
      <c r="B16" s="13"/>
      <c r="C16" s="14"/>
      <c r="D16" s="14"/>
      <c r="E16" s="59"/>
    </row>
    <row r="17" spans="1:5" ht="22.5" customHeight="1">
      <c r="A17" s="11"/>
      <c r="B17" s="13"/>
      <c r="C17" s="14"/>
      <c r="D17" s="14"/>
      <c r="E17" s="59"/>
    </row>
    <row r="18" spans="1:5" ht="22.5" customHeight="1">
      <c r="A18" s="11"/>
      <c r="B18" s="13"/>
      <c r="C18" s="14"/>
      <c r="D18" s="14"/>
      <c r="E18" s="59"/>
    </row>
    <row r="19" spans="1:5" ht="22.5" customHeight="1">
      <c r="A19" s="11"/>
      <c r="B19" s="17"/>
      <c r="C19" s="14"/>
      <c r="D19" s="14"/>
      <c r="E19" s="59"/>
    </row>
    <row r="20" spans="1:5" ht="22.5" customHeight="1">
      <c r="A20" s="11"/>
      <c r="B20" s="21"/>
      <c r="C20" s="14"/>
      <c r="D20" s="14"/>
      <c r="E20" s="59"/>
    </row>
    <row r="21" spans="1:5" ht="22.5" customHeight="1">
      <c r="A21" s="11"/>
      <c r="B21" s="20"/>
      <c r="C21" s="14"/>
      <c r="D21" s="14"/>
      <c r="E21" s="59"/>
    </row>
    <row r="22" spans="1:5" ht="22.5" customHeight="1">
      <c r="A22" s="11"/>
      <c r="B22" s="20"/>
      <c r="C22" s="14"/>
      <c r="D22" s="14"/>
      <c r="E22" s="59"/>
    </row>
    <row r="23" spans="1:5" ht="22.5" customHeight="1">
      <c r="A23" s="11"/>
      <c r="B23" s="13"/>
      <c r="C23" s="14"/>
      <c r="D23" s="14"/>
      <c r="E23" s="59"/>
    </row>
    <row r="24" spans="1:5" ht="22.5" customHeight="1">
      <c r="A24" s="11"/>
      <c r="B24" s="17"/>
      <c r="C24" s="14"/>
      <c r="D24" s="14"/>
      <c r="E24" s="59"/>
    </row>
    <row r="25" spans="1:5" ht="22.5" customHeight="1">
      <c r="A25" s="11"/>
      <c r="B25" s="13"/>
      <c r="C25" s="14"/>
      <c r="D25" s="14"/>
      <c r="E25" s="59"/>
    </row>
    <row r="26" spans="1:5" ht="23.25" customHeight="1">
      <c r="A26" s="11"/>
      <c r="B26" s="13"/>
      <c r="C26" s="14"/>
      <c r="D26" s="14"/>
      <c r="E26" s="59"/>
    </row>
    <row r="27" spans="1:5" ht="28.5" customHeight="1" thickBot="1">
      <c r="A27" s="24"/>
      <c r="B27" s="26"/>
      <c r="C27" s="27"/>
      <c r="D27" s="27"/>
      <c r="E27" s="60"/>
    </row>
    <row r="28" spans="1:5" ht="31.5" customHeight="1">
      <c r="A28" s="61" t="s">
        <v>67</v>
      </c>
      <c r="B28" s="62"/>
      <c r="C28" s="62"/>
      <c r="D28" s="62"/>
      <c r="E28" s="62"/>
    </row>
    <row r="29" spans="1:5" ht="16.5">
      <c r="A29" s="29"/>
      <c r="B29" s="30"/>
      <c r="C29" s="31"/>
      <c r="D29" s="32"/>
      <c r="E29" s="33"/>
    </row>
    <row r="30" spans="1:5" ht="16.5">
      <c r="A30" s="29"/>
      <c r="B30" s="30"/>
      <c r="C30" s="31"/>
      <c r="D30" s="32"/>
      <c r="E30" s="33"/>
    </row>
    <row r="31" spans="1:5" ht="16.5">
      <c r="A31" s="30"/>
      <c r="B31" s="30"/>
      <c r="C31" s="34"/>
      <c r="D31" s="35"/>
      <c r="E31" s="36"/>
    </row>
    <row r="32" spans="1:5" ht="16.5">
      <c r="A32" s="30"/>
      <c r="B32" s="30"/>
      <c r="C32" s="34"/>
      <c r="D32" s="35"/>
      <c r="E32" s="36"/>
    </row>
    <row r="33" spans="1:5" ht="16.5">
      <c r="A33" s="30"/>
      <c r="B33" s="30"/>
      <c r="C33" s="30"/>
      <c r="D33" s="30"/>
      <c r="E33" s="30"/>
    </row>
    <row r="34" spans="1:5" ht="16.5">
      <c r="A34" s="30"/>
      <c r="B34" s="30"/>
      <c r="C34" s="30"/>
      <c r="D34" s="30"/>
      <c r="E34" s="30"/>
    </row>
    <row r="35" spans="1:5" ht="16.5">
      <c r="A35" s="30"/>
      <c r="B35" s="30"/>
      <c r="C35" s="30"/>
      <c r="D35" s="30"/>
      <c r="E35" s="30"/>
    </row>
    <row r="36" spans="1:5" ht="16.5">
      <c r="A36" s="30"/>
      <c r="B36" s="30"/>
      <c r="C36" s="30"/>
      <c r="D36" s="30"/>
      <c r="E36" s="30"/>
    </row>
    <row r="37" spans="1:5" ht="16.5">
      <c r="A37" s="30"/>
      <c r="B37" s="30"/>
      <c r="C37" s="30"/>
      <c r="D37" s="30"/>
      <c r="E37" s="30"/>
    </row>
    <row r="38" spans="1:5" ht="16.5">
      <c r="A38" s="30"/>
      <c r="B38" s="30"/>
      <c r="C38" s="30"/>
      <c r="D38" s="30"/>
      <c r="E38" s="30"/>
    </row>
    <row r="39" spans="1:5" ht="16.5">
      <c r="A39" s="30"/>
      <c r="B39" s="30"/>
      <c r="C39" s="30"/>
      <c r="D39" s="30"/>
      <c r="E39" s="30"/>
    </row>
    <row r="40" spans="1:5" ht="16.5">
      <c r="A40" s="30"/>
      <c r="B40" s="30"/>
      <c r="C40" s="30"/>
      <c r="D40" s="30"/>
      <c r="E40" s="30"/>
    </row>
    <row r="41" spans="1:5" ht="16.5">
      <c r="A41" s="30"/>
      <c r="B41" s="30"/>
      <c r="C41" s="30"/>
      <c r="D41" s="30"/>
      <c r="E41" s="30"/>
    </row>
    <row r="42" spans="1:5" ht="16.5">
      <c r="A42" s="30"/>
      <c r="B42" s="30"/>
      <c r="C42" s="30"/>
      <c r="D42" s="30"/>
      <c r="E42" s="30"/>
    </row>
    <row r="43" spans="1:5" ht="16.5">
      <c r="A43" s="30"/>
      <c r="B43" s="30"/>
      <c r="C43" s="30"/>
      <c r="D43" s="30"/>
      <c r="E43" s="30"/>
    </row>
    <row r="44" spans="1:5" ht="16.5">
      <c r="A44" s="30"/>
      <c r="B44" s="30"/>
      <c r="C44" s="30"/>
      <c r="D44" s="30"/>
      <c r="E44" s="30"/>
    </row>
    <row r="45" spans="1:5" ht="16.5">
      <c r="A45" s="30"/>
      <c r="B45" s="30"/>
      <c r="C45" s="30"/>
      <c r="D45" s="30"/>
      <c r="E45" s="30"/>
    </row>
  </sheetData>
  <sheetProtection/>
  <mergeCells count="6">
    <mergeCell ref="A28:E28"/>
    <mergeCell ref="B1:B2"/>
    <mergeCell ref="A1:A2"/>
    <mergeCell ref="C1:C2"/>
    <mergeCell ref="D1:D2"/>
    <mergeCell ref="E1:E2"/>
  </mergeCells>
  <printOptions horizontalCentered="1"/>
  <pageMargins left="0.6692913385826772" right="0.5118110236220472" top="1.7716535433070868" bottom="0.5511811023622047" header="0.54" footer="0.3937007874015748"/>
  <pageSetup horizontalDpi="600" verticalDpi="600" orientation="portrait" paperSize="9" r:id="rId1"/>
  <headerFooter alignWithMargins="0">
    <oddHeader>&amp;C&amp;"標楷體,標準"&amp;16&amp;U宜蘭縣羅東鎮公所
道   路   基   金&amp;14&amp;U
&amp;16&amp;U基金來源、用途及餘絀預計表&amp;14&amp;U
中華民國 105 年度&amp;R&amp;"標楷體,標準"&amp;14
單位：新臺幣千元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10" sqref="D10"/>
    </sheetView>
  </sheetViews>
  <sheetFormatPr defaultColWidth="9.00390625" defaultRowHeight="16.5"/>
  <cols>
    <col min="1" max="1" width="8.625" style="0" customWidth="1"/>
    <col min="2" max="2" width="6.875" style="0" customWidth="1"/>
    <col min="3" max="3" width="21.375" style="0" customWidth="1"/>
    <col min="4" max="4" width="9.625" style="0" customWidth="1"/>
    <col min="5" max="5" width="6.875" style="0" customWidth="1"/>
    <col min="6" max="6" width="9.625" style="0" customWidth="1"/>
    <col min="7" max="7" width="6.875" style="0" customWidth="1"/>
    <col min="8" max="8" width="9.25390625" style="0" customWidth="1"/>
    <col min="9" max="9" width="7.125" style="0" customWidth="1"/>
  </cols>
  <sheetData>
    <row r="1" spans="1:9" ht="28.5" customHeight="1">
      <c r="A1" s="74" t="s">
        <v>33</v>
      </c>
      <c r="B1" s="75"/>
      <c r="C1" s="77" t="s">
        <v>34</v>
      </c>
      <c r="D1" s="72" t="s">
        <v>35</v>
      </c>
      <c r="E1" s="76"/>
      <c r="F1" s="72" t="s">
        <v>36</v>
      </c>
      <c r="G1" s="76"/>
      <c r="H1" s="72" t="s">
        <v>37</v>
      </c>
      <c r="I1" s="73"/>
    </row>
    <row r="2" spans="1:9" ht="24" customHeight="1">
      <c r="A2" s="37" t="s">
        <v>38</v>
      </c>
      <c r="B2" s="2" t="s">
        <v>39</v>
      </c>
      <c r="C2" s="78"/>
      <c r="D2" s="38" t="s">
        <v>40</v>
      </c>
      <c r="E2" s="4" t="s">
        <v>39</v>
      </c>
      <c r="F2" s="39" t="s">
        <v>41</v>
      </c>
      <c r="G2" s="4" t="s">
        <v>39</v>
      </c>
      <c r="H2" s="39" t="s">
        <v>41</v>
      </c>
      <c r="I2" s="5" t="s">
        <v>39</v>
      </c>
    </row>
    <row r="3" spans="1:9" ht="28.5" customHeight="1">
      <c r="A3" s="40">
        <f>A4</f>
        <v>159</v>
      </c>
      <c r="B3" s="41">
        <f>A3/A3*100</f>
        <v>100</v>
      </c>
      <c r="C3" s="42" t="s">
        <v>42</v>
      </c>
      <c r="D3" s="43">
        <f>D4</f>
        <v>178</v>
      </c>
      <c r="E3" s="41">
        <f>D3/D3*100</f>
        <v>100</v>
      </c>
      <c r="F3" s="43">
        <f>F4</f>
        <v>155</v>
      </c>
      <c r="G3" s="41">
        <f>F3/F3*100</f>
        <v>100</v>
      </c>
      <c r="H3" s="43">
        <f aca="true" t="shared" si="0" ref="H3:H15">D3-F3</f>
        <v>23</v>
      </c>
      <c r="I3" s="44">
        <f aca="true" t="shared" si="1" ref="I3:I15">H3/F3*100</f>
        <v>14.838709677419354</v>
      </c>
    </row>
    <row r="4" spans="1:9" ht="28.5" customHeight="1">
      <c r="A4" s="45">
        <f>A5</f>
        <v>159</v>
      </c>
      <c r="B4" s="16">
        <f>A4/A3*100</f>
        <v>100</v>
      </c>
      <c r="C4" s="17" t="s">
        <v>43</v>
      </c>
      <c r="D4" s="46">
        <f>D5</f>
        <v>178</v>
      </c>
      <c r="E4" s="16">
        <f>D4/D3*100</f>
        <v>100</v>
      </c>
      <c r="F4" s="46">
        <f>F5</f>
        <v>155</v>
      </c>
      <c r="G4" s="16">
        <f>F4/F3*100</f>
        <v>100</v>
      </c>
      <c r="H4" s="46">
        <f t="shared" si="0"/>
        <v>23</v>
      </c>
      <c r="I4" s="47">
        <f t="shared" si="1"/>
        <v>14.838709677419354</v>
      </c>
    </row>
    <row r="5" spans="1:9" ht="28.5" customHeight="1">
      <c r="A5" s="45">
        <v>159</v>
      </c>
      <c r="B5" s="16">
        <f>A5/A3*100</f>
        <v>100</v>
      </c>
      <c r="C5" s="17" t="s">
        <v>44</v>
      </c>
      <c r="D5" s="46">
        <f>'[2]投融資收入明細'!E6</f>
        <v>178</v>
      </c>
      <c r="E5" s="16">
        <f>D5/D3*100</f>
        <v>100</v>
      </c>
      <c r="F5" s="46">
        <v>155</v>
      </c>
      <c r="G5" s="16">
        <f>F5/F3*100</f>
        <v>100</v>
      </c>
      <c r="H5" s="46">
        <f t="shared" si="0"/>
        <v>23</v>
      </c>
      <c r="I5" s="47">
        <f t="shared" si="1"/>
        <v>14.838709677419354</v>
      </c>
    </row>
    <row r="6" spans="1:9" ht="28.5" customHeight="1">
      <c r="A6" s="45">
        <f>A7+A9</f>
        <v>96</v>
      </c>
      <c r="B6" s="16">
        <f>A6/A3*100</f>
        <v>60.37735849056604</v>
      </c>
      <c r="C6" s="20" t="s">
        <v>45</v>
      </c>
      <c r="D6" s="46">
        <f>D7+D9</f>
        <v>113</v>
      </c>
      <c r="E6" s="16">
        <f>D6/D3*100</f>
        <v>63.48314606741573</v>
      </c>
      <c r="F6" s="46">
        <f>F7+F9</f>
        <v>101</v>
      </c>
      <c r="G6" s="16">
        <f>F6/F3*100</f>
        <v>65.16129032258064</v>
      </c>
      <c r="H6" s="46">
        <f t="shared" si="0"/>
        <v>12</v>
      </c>
      <c r="I6" s="47">
        <f t="shared" si="1"/>
        <v>11.881188118811881</v>
      </c>
    </row>
    <row r="7" spans="1:9" ht="28.5" customHeight="1">
      <c r="A7" s="45">
        <f>A8</f>
        <v>84</v>
      </c>
      <c r="B7" s="16">
        <f>A7/A3*100</f>
        <v>52.83018867924528</v>
      </c>
      <c r="C7" s="20" t="s">
        <v>46</v>
      </c>
      <c r="D7" s="46">
        <f>D8</f>
        <v>98</v>
      </c>
      <c r="E7" s="16">
        <f>D7/D3*100</f>
        <v>55.0561797752809</v>
      </c>
      <c r="F7" s="46">
        <f>F8</f>
        <v>85</v>
      </c>
      <c r="G7" s="16">
        <f>F7/F3*100</f>
        <v>54.83870967741935</v>
      </c>
      <c r="H7" s="46">
        <f t="shared" si="0"/>
        <v>13</v>
      </c>
      <c r="I7" s="47">
        <f t="shared" si="1"/>
        <v>15.294117647058824</v>
      </c>
    </row>
    <row r="8" spans="1:9" ht="28.5" customHeight="1">
      <c r="A8" s="45">
        <v>84</v>
      </c>
      <c r="B8" s="16">
        <f>A8/A3*100</f>
        <v>52.83018867924528</v>
      </c>
      <c r="C8" s="20" t="s">
        <v>47</v>
      </c>
      <c r="D8" s="46">
        <f>'[2]投融資明細'!D6</f>
        <v>98</v>
      </c>
      <c r="E8" s="16">
        <f>D8/D3*100</f>
        <v>55.0561797752809</v>
      </c>
      <c r="F8" s="46">
        <v>85</v>
      </c>
      <c r="G8" s="16">
        <f>F8/F3*100</f>
        <v>54.83870967741935</v>
      </c>
      <c r="H8" s="46">
        <f t="shared" si="0"/>
        <v>13</v>
      </c>
      <c r="I8" s="47">
        <f t="shared" si="1"/>
        <v>15.294117647058824</v>
      </c>
    </row>
    <row r="9" spans="1:9" ht="28.5" customHeight="1">
      <c r="A9" s="45">
        <f>A10</f>
        <v>12</v>
      </c>
      <c r="B9" s="16">
        <f>A9/A3*100</f>
        <v>7.547169811320755</v>
      </c>
      <c r="C9" s="17" t="s">
        <v>48</v>
      </c>
      <c r="D9" s="46">
        <f>D10</f>
        <v>15</v>
      </c>
      <c r="E9" s="16">
        <f>D9/D3*100</f>
        <v>8.426966292134832</v>
      </c>
      <c r="F9" s="46">
        <f>F10</f>
        <v>16</v>
      </c>
      <c r="G9" s="16">
        <f>F9/F3*100</f>
        <v>10.32258064516129</v>
      </c>
      <c r="H9" s="46">
        <f t="shared" si="0"/>
        <v>-1</v>
      </c>
      <c r="I9" s="47">
        <f t="shared" si="1"/>
        <v>-6.25</v>
      </c>
    </row>
    <row r="10" spans="1:9" ht="28.5" customHeight="1">
      <c r="A10" s="45">
        <v>12</v>
      </c>
      <c r="B10" s="16">
        <f>A10/A3*100</f>
        <v>7.547169811320755</v>
      </c>
      <c r="C10" s="20" t="s">
        <v>49</v>
      </c>
      <c r="D10" s="46">
        <f>'[2]業務費用明細表'!D4</f>
        <v>15</v>
      </c>
      <c r="E10" s="16">
        <f>D10/D3*100</f>
        <v>8.426966292134832</v>
      </c>
      <c r="F10" s="46">
        <v>16</v>
      </c>
      <c r="G10" s="16">
        <f>F10/F3*100</f>
        <v>10.32258064516129</v>
      </c>
      <c r="H10" s="46">
        <f t="shared" si="0"/>
        <v>-1</v>
      </c>
      <c r="I10" s="47">
        <f t="shared" si="1"/>
        <v>-6.25</v>
      </c>
    </row>
    <row r="11" spans="1:9" ht="28.5" customHeight="1">
      <c r="A11" s="45">
        <f>A3-A6</f>
        <v>63</v>
      </c>
      <c r="B11" s="16">
        <f>A11/A3*100</f>
        <v>39.62264150943396</v>
      </c>
      <c r="C11" s="13" t="s">
        <v>50</v>
      </c>
      <c r="D11" s="46">
        <f>D3-D6</f>
        <v>65</v>
      </c>
      <c r="E11" s="16">
        <f>D11/D3*100</f>
        <v>36.51685393258427</v>
      </c>
      <c r="F11" s="46">
        <f>F3-F6</f>
        <v>54</v>
      </c>
      <c r="G11" s="16">
        <f>F11/F3*100</f>
        <v>34.83870967741935</v>
      </c>
      <c r="H11" s="46">
        <f t="shared" si="0"/>
        <v>11</v>
      </c>
      <c r="I11" s="47">
        <f t="shared" si="1"/>
        <v>20.37037037037037</v>
      </c>
    </row>
    <row r="12" spans="1:9" ht="28.5" customHeight="1">
      <c r="A12" s="45">
        <f>A13</f>
        <v>82</v>
      </c>
      <c r="B12" s="16">
        <f>A12/A3*100</f>
        <v>51.57232704402516</v>
      </c>
      <c r="C12" s="13" t="s">
        <v>51</v>
      </c>
      <c r="D12" s="46">
        <f>D13</f>
        <v>82</v>
      </c>
      <c r="E12" s="16">
        <f>D12/D3*100</f>
        <v>46.06741573033708</v>
      </c>
      <c r="F12" s="46">
        <f>F13</f>
        <v>75</v>
      </c>
      <c r="G12" s="16">
        <f>F12/F3*100</f>
        <v>48.38709677419355</v>
      </c>
      <c r="H12" s="46">
        <f t="shared" si="0"/>
        <v>7</v>
      </c>
      <c r="I12" s="47">
        <f t="shared" si="1"/>
        <v>9.333333333333334</v>
      </c>
    </row>
    <row r="13" spans="1:9" ht="28.5" customHeight="1">
      <c r="A13" s="48">
        <f>A14</f>
        <v>82</v>
      </c>
      <c r="B13" s="16">
        <f>A13/A3*100</f>
        <v>51.57232704402516</v>
      </c>
      <c r="C13" s="20" t="s">
        <v>52</v>
      </c>
      <c r="D13" s="46">
        <f>D14</f>
        <v>82</v>
      </c>
      <c r="E13" s="16">
        <f>D13/D3*100</f>
        <v>46.06741573033708</v>
      </c>
      <c r="F13" s="46">
        <f>F14</f>
        <v>75</v>
      </c>
      <c r="G13" s="16">
        <f>F13/F3*100</f>
        <v>48.38709677419355</v>
      </c>
      <c r="H13" s="46">
        <f t="shared" si="0"/>
        <v>7</v>
      </c>
      <c r="I13" s="47">
        <f t="shared" si="1"/>
        <v>9.333333333333334</v>
      </c>
    </row>
    <row r="14" spans="1:9" ht="28.5" customHeight="1">
      <c r="A14" s="45">
        <v>82</v>
      </c>
      <c r="B14" s="16">
        <f>A14/A3*100</f>
        <v>51.57232704402516</v>
      </c>
      <c r="C14" s="20" t="s">
        <v>53</v>
      </c>
      <c r="D14" s="46">
        <f>'[2]業務外收入'!B5</f>
        <v>82</v>
      </c>
      <c r="E14" s="16">
        <f>D14/D3*100</f>
        <v>46.06741573033708</v>
      </c>
      <c r="F14" s="46">
        <v>75</v>
      </c>
      <c r="G14" s="16">
        <f>F14/F3*100</f>
        <v>48.38709677419355</v>
      </c>
      <c r="H14" s="46">
        <f t="shared" si="0"/>
        <v>7</v>
      </c>
      <c r="I14" s="47">
        <f t="shared" si="1"/>
        <v>9.333333333333334</v>
      </c>
    </row>
    <row r="15" spans="1:9" ht="28.5" customHeight="1">
      <c r="A15" s="45">
        <f>A12</f>
        <v>82</v>
      </c>
      <c r="B15" s="16">
        <f>A15/A3*100</f>
        <v>51.57232704402516</v>
      </c>
      <c r="C15" s="13" t="s">
        <v>54</v>
      </c>
      <c r="D15" s="46">
        <f>D12</f>
        <v>82</v>
      </c>
      <c r="E15" s="16">
        <f>D15/D3*100</f>
        <v>46.06741573033708</v>
      </c>
      <c r="F15" s="46">
        <f>F12</f>
        <v>75</v>
      </c>
      <c r="G15" s="16">
        <f>F15/F3*100</f>
        <v>48.38709677419355</v>
      </c>
      <c r="H15" s="46">
        <f t="shared" si="0"/>
        <v>7</v>
      </c>
      <c r="I15" s="47">
        <f t="shared" si="1"/>
        <v>9.333333333333334</v>
      </c>
    </row>
    <row r="16" spans="1:9" ht="28.5" customHeight="1">
      <c r="A16" s="45"/>
      <c r="B16" s="16"/>
      <c r="C16" s="13"/>
      <c r="D16" s="46"/>
      <c r="E16" s="16"/>
      <c r="F16" s="46"/>
      <c r="G16" s="16"/>
      <c r="H16" s="46"/>
      <c r="I16" s="47"/>
    </row>
    <row r="17" spans="1:9" ht="28.5" customHeight="1">
      <c r="A17" s="45"/>
      <c r="B17" s="16"/>
      <c r="C17" s="13"/>
      <c r="D17" s="46"/>
      <c r="E17" s="16"/>
      <c r="F17" s="46"/>
      <c r="G17" s="16"/>
      <c r="H17" s="46"/>
      <c r="I17" s="47"/>
    </row>
    <row r="18" spans="1:9" ht="33" customHeight="1">
      <c r="A18" s="45"/>
      <c r="B18" s="46"/>
      <c r="C18" s="46"/>
      <c r="D18" s="46"/>
      <c r="E18" s="46"/>
      <c r="F18" s="46"/>
      <c r="G18" s="46"/>
      <c r="H18" s="46"/>
      <c r="I18" s="49"/>
    </row>
    <row r="19" spans="1:9" ht="33" customHeight="1">
      <c r="A19" s="45"/>
      <c r="B19" s="46"/>
      <c r="C19" s="46"/>
      <c r="D19" s="46"/>
      <c r="E19" s="46"/>
      <c r="F19" s="46"/>
      <c r="G19" s="46"/>
      <c r="H19" s="46"/>
      <c r="I19" s="49"/>
    </row>
    <row r="20" spans="1:9" ht="33" customHeight="1">
      <c r="A20" s="45"/>
      <c r="B20" s="46"/>
      <c r="C20" s="46"/>
      <c r="D20" s="46"/>
      <c r="E20" s="46"/>
      <c r="F20" s="46"/>
      <c r="G20" s="46"/>
      <c r="H20" s="46"/>
      <c r="I20" s="49"/>
    </row>
    <row r="21" spans="1:9" ht="33" customHeight="1">
      <c r="A21" s="45"/>
      <c r="B21" s="46"/>
      <c r="C21" s="46"/>
      <c r="D21" s="46"/>
      <c r="E21" s="46"/>
      <c r="F21" s="46"/>
      <c r="G21" s="46"/>
      <c r="H21" s="46"/>
      <c r="I21" s="49"/>
    </row>
    <row r="22" spans="1:9" ht="35.25" customHeight="1">
      <c r="A22" s="45"/>
      <c r="B22" s="46"/>
      <c r="C22" s="46"/>
      <c r="D22" s="46"/>
      <c r="E22" s="46"/>
      <c r="F22" s="46"/>
      <c r="G22" s="46"/>
      <c r="H22" s="46"/>
      <c r="I22" s="49"/>
    </row>
    <row r="23" spans="1:9" ht="33" customHeight="1" thickBot="1">
      <c r="A23" s="50">
        <f>A11+A15</f>
        <v>145</v>
      </c>
      <c r="B23" s="51">
        <f>A23/A3*100</f>
        <v>91.19496855345912</v>
      </c>
      <c r="C23" s="52" t="s">
        <v>55</v>
      </c>
      <c r="D23" s="53">
        <f>D11+D15</f>
        <v>147</v>
      </c>
      <c r="E23" s="51">
        <f>D23/D3*100</f>
        <v>82.58426966292134</v>
      </c>
      <c r="F23" s="53">
        <f>F11+F15</f>
        <v>129</v>
      </c>
      <c r="G23" s="51">
        <f>F23/F3*100</f>
        <v>83.22580645161291</v>
      </c>
      <c r="H23" s="53">
        <f>D23-F23</f>
        <v>18</v>
      </c>
      <c r="I23" s="54">
        <f>H23/F23*100</f>
        <v>13.953488372093023</v>
      </c>
    </row>
    <row r="24" spans="1:9" ht="31.5" customHeight="1">
      <c r="A24" s="61" t="s">
        <v>32</v>
      </c>
      <c r="B24" s="71"/>
      <c r="C24" s="71"/>
      <c r="D24" s="71"/>
      <c r="E24" s="71"/>
      <c r="F24" s="71"/>
      <c r="G24" s="71"/>
      <c r="H24" s="71"/>
      <c r="I24" s="71"/>
    </row>
    <row r="25" spans="1:9" ht="16.5">
      <c r="A25" s="34"/>
      <c r="B25" s="34"/>
      <c r="C25" s="30"/>
      <c r="D25" s="34"/>
      <c r="E25" s="34"/>
      <c r="F25" s="35"/>
      <c r="G25" s="34"/>
      <c r="H25" s="36"/>
      <c r="I25" s="34"/>
    </row>
    <row r="26" spans="1:9" ht="16.5">
      <c r="A26" s="30"/>
      <c r="B26" s="30"/>
      <c r="C26" s="30"/>
      <c r="D26" s="34"/>
      <c r="E26" s="34"/>
      <c r="F26" s="35"/>
      <c r="G26" s="34"/>
      <c r="H26" s="36"/>
      <c r="I26" s="34"/>
    </row>
    <row r="27" spans="1:9" ht="16.5">
      <c r="A27" s="30"/>
      <c r="B27" s="30"/>
      <c r="C27" s="30"/>
      <c r="D27" s="34"/>
      <c r="E27" s="34"/>
      <c r="F27" s="35"/>
      <c r="G27" s="34"/>
      <c r="H27" s="36"/>
      <c r="I27" s="34"/>
    </row>
    <row r="28" spans="1:9" ht="16.5">
      <c r="A28" s="30"/>
      <c r="B28" s="30"/>
      <c r="C28" s="30"/>
      <c r="D28" s="34"/>
      <c r="E28" s="34"/>
      <c r="F28" s="35"/>
      <c r="G28" s="34"/>
      <c r="H28" s="36"/>
      <c r="I28" s="34"/>
    </row>
    <row r="29" spans="1:9" ht="16.5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16.5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16.5">
      <c r="A31" s="30"/>
      <c r="B31" s="30"/>
      <c r="C31" s="30"/>
      <c r="D31" s="30"/>
      <c r="E31" s="30"/>
      <c r="F31" s="30"/>
      <c r="G31" s="30"/>
      <c r="H31" s="30"/>
      <c r="I31" s="30"/>
    </row>
    <row r="32" spans="1:9" ht="16.5">
      <c r="A32" s="30"/>
      <c r="B32" s="30"/>
      <c r="C32" s="30"/>
      <c r="D32" s="30"/>
      <c r="E32" s="30"/>
      <c r="F32" s="30"/>
      <c r="G32" s="30"/>
      <c r="H32" s="30"/>
      <c r="I32" s="30"/>
    </row>
    <row r="33" spans="1:9" ht="16.5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16.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6.5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6.5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16.5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6.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6.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6.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6.5">
      <c r="A41" s="30"/>
      <c r="B41" s="30"/>
      <c r="C41" s="30"/>
      <c r="D41" s="30"/>
      <c r="E41" s="30"/>
      <c r="F41" s="30"/>
      <c r="G41" s="30"/>
      <c r="H41" s="30"/>
      <c r="I41" s="30"/>
    </row>
  </sheetData>
  <sheetProtection/>
  <mergeCells count="6">
    <mergeCell ref="A24:I24"/>
    <mergeCell ref="H1:I1"/>
    <mergeCell ref="A1:B1"/>
    <mergeCell ref="D1:E1"/>
    <mergeCell ref="F1:G1"/>
    <mergeCell ref="C1:C2"/>
  </mergeCells>
  <printOptions horizontalCentered="1"/>
  <pageMargins left="0.78" right="0.6692913385826772" top="1.7716535433070868" bottom="0.57" header="0.55" footer="0.41"/>
  <pageSetup horizontalDpi="600" verticalDpi="600" orientation="portrait" paperSize="9" r:id="rId1"/>
  <headerFooter alignWithMargins="0">
    <oddHeader>&amp;C&amp;"標楷體,標準"&amp;16&amp;U宜蘭縣羅東鎮公所
輔助員工興建住宅基金&amp;14&amp;U
&amp;18&amp;U收  支  預  計  表&amp;14&amp;U
中華民國 105 年度&amp;R&amp;"標楷體,標準"&amp;14
單位：新臺幣千元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9">
      <selection activeCell="A32" sqref="A32:I32"/>
    </sheetView>
  </sheetViews>
  <sheetFormatPr defaultColWidth="9.00390625" defaultRowHeight="16.5"/>
  <cols>
    <col min="1" max="1" width="10.00390625" style="0" customWidth="1"/>
    <col min="2" max="2" width="6.75390625" style="0" customWidth="1"/>
    <col min="3" max="3" width="23.125" style="0" customWidth="1"/>
    <col min="4" max="4" width="10.00390625" style="0" customWidth="1"/>
    <col min="5" max="5" width="6.75390625" style="0" customWidth="1"/>
    <col min="6" max="6" width="10.00390625" style="0" customWidth="1"/>
    <col min="7" max="7" width="6.75390625" style="0" customWidth="1"/>
    <col min="8" max="8" width="9.875" style="0" customWidth="1"/>
    <col min="9" max="9" width="6.75390625" style="0" customWidth="1"/>
  </cols>
  <sheetData>
    <row r="1" spans="1:9" ht="21" customHeight="1">
      <c r="A1" s="81" t="s">
        <v>0</v>
      </c>
      <c r="B1" s="82"/>
      <c r="C1" s="63" t="s">
        <v>1</v>
      </c>
      <c r="D1" s="79" t="s">
        <v>2</v>
      </c>
      <c r="E1" s="82"/>
      <c r="F1" s="79" t="s">
        <v>3</v>
      </c>
      <c r="G1" s="82"/>
      <c r="H1" s="79" t="s">
        <v>4</v>
      </c>
      <c r="I1" s="80"/>
    </row>
    <row r="2" spans="1:9" ht="21" customHeight="1">
      <c r="A2" s="1" t="s">
        <v>5</v>
      </c>
      <c r="B2" s="2" t="s">
        <v>6</v>
      </c>
      <c r="C2" s="83"/>
      <c r="D2" s="3" t="s">
        <v>5</v>
      </c>
      <c r="E2" s="4" t="s">
        <v>6</v>
      </c>
      <c r="F2" s="3" t="s">
        <v>5</v>
      </c>
      <c r="G2" s="4" t="s">
        <v>6</v>
      </c>
      <c r="H2" s="3" t="s">
        <v>5</v>
      </c>
      <c r="I2" s="5" t="s">
        <v>6</v>
      </c>
    </row>
    <row r="3" spans="1:9" ht="2.25" customHeight="1">
      <c r="A3" s="6"/>
      <c r="B3" s="7"/>
      <c r="C3" s="8"/>
      <c r="D3" s="9"/>
      <c r="E3" s="7"/>
      <c r="F3" s="9"/>
      <c r="G3" s="7"/>
      <c r="H3" s="9"/>
      <c r="I3" s="10"/>
    </row>
    <row r="4" spans="1:9" ht="22.5" customHeight="1">
      <c r="A4" s="11">
        <f>A5+A7</f>
        <v>61707</v>
      </c>
      <c r="B4" s="12">
        <f>A4/A4*100</f>
        <v>100</v>
      </c>
      <c r="C4" s="13" t="s">
        <v>7</v>
      </c>
      <c r="D4" s="14">
        <f>D5+D7</f>
        <v>63034</v>
      </c>
      <c r="E4" s="12">
        <f>D4/D4*100</f>
        <v>100</v>
      </c>
      <c r="F4" s="14">
        <f>F5+F7</f>
        <v>62228</v>
      </c>
      <c r="G4" s="12">
        <f>F4/F4*100</f>
        <v>100</v>
      </c>
      <c r="H4" s="14">
        <f>D4-F4</f>
        <v>806</v>
      </c>
      <c r="I4" s="15">
        <f aca="true" t="shared" si="0" ref="I4:I21">H4/F4*100</f>
        <v>1.2952368708619912</v>
      </c>
    </row>
    <row r="5" spans="1:9" ht="22.5" customHeight="1">
      <c r="A5" s="11">
        <f>A6</f>
        <v>37096</v>
      </c>
      <c r="B5" s="16">
        <f aca="true" t="shared" si="1" ref="B5:B26">A5/$A$4*100</f>
        <v>60.116356329103674</v>
      </c>
      <c r="C5" s="17" t="s">
        <v>8</v>
      </c>
      <c r="D5" s="14">
        <f>D6</f>
        <v>40714</v>
      </c>
      <c r="E5" s="16">
        <f>D5/$D$4*100</f>
        <v>64.5905384395723</v>
      </c>
      <c r="F5" s="14">
        <f>F6</f>
        <v>39908</v>
      </c>
      <c r="G5" s="16">
        <f>F5/F4*100</f>
        <v>64.13190203766793</v>
      </c>
      <c r="H5" s="14">
        <f>D5-F5</f>
        <v>806</v>
      </c>
      <c r="I5" s="15">
        <f t="shared" si="0"/>
        <v>2.019645183923023</v>
      </c>
    </row>
    <row r="6" spans="1:9" ht="22.5" customHeight="1">
      <c r="A6" s="11">
        <v>37096</v>
      </c>
      <c r="B6" s="16">
        <f t="shared" si="1"/>
        <v>60.116356329103674</v>
      </c>
      <c r="C6" s="18" t="s">
        <v>9</v>
      </c>
      <c r="D6" s="14">
        <f>'[1]租金收入明細'!B4</f>
        <v>40714</v>
      </c>
      <c r="E6" s="16">
        <f>D6/D4*100</f>
        <v>64.5905384395723</v>
      </c>
      <c r="F6" s="14">
        <v>39908</v>
      </c>
      <c r="G6" s="16">
        <f>F6/F4*100</f>
        <v>64.13190203766793</v>
      </c>
      <c r="H6" s="14">
        <f>D6-F6</f>
        <v>806</v>
      </c>
      <c r="I6" s="15">
        <f t="shared" si="0"/>
        <v>2.019645183923023</v>
      </c>
    </row>
    <row r="7" spans="1:9" ht="22.5" customHeight="1">
      <c r="A7" s="11">
        <f>A8</f>
        <v>24611</v>
      </c>
      <c r="B7" s="16">
        <f t="shared" si="1"/>
        <v>39.88364367089633</v>
      </c>
      <c r="C7" s="17" t="s">
        <v>10</v>
      </c>
      <c r="D7" s="14">
        <f>D8</f>
        <v>22320</v>
      </c>
      <c r="E7" s="16">
        <f>D7/D4*100</f>
        <v>35.40946156042771</v>
      </c>
      <c r="F7" s="14">
        <f>F8</f>
        <v>22320</v>
      </c>
      <c r="G7" s="16">
        <f>F7/F4*100</f>
        <v>35.868097962332065</v>
      </c>
      <c r="H7" s="14">
        <f>D7-F7</f>
        <v>0</v>
      </c>
      <c r="I7" s="19">
        <f t="shared" si="0"/>
        <v>0</v>
      </c>
    </row>
    <row r="8" spans="1:9" ht="22.5" customHeight="1">
      <c r="A8" s="11">
        <v>24611</v>
      </c>
      <c r="B8" s="16">
        <f t="shared" si="1"/>
        <v>39.88364367089633</v>
      </c>
      <c r="C8" s="17" t="s">
        <v>11</v>
      </c>
      <c r="D8" s="14">
        <f>'[1]其他業務收入'!B4</f>
        <v>22320</v>
      </c>
      <c r="E8" s="16">
        <f>D8/D4*100</f>
        <v>35.40946156042771</v>
      </c>
      <c r="F8" s="14">
        <v>22320</v>
      </c>
      <c r="G8" s="16">
        <f>F8/F4*100</f>
        <v>35.868097962332065</v>
      </c>
      <c r="H8" s="14">
        <f>D8-F8</f>
        <v>0</v>
      </c>
      <c r="I8" s="19">
        <f t="shared" si="0"/>
        <v>0</v>
      </c>
    </row>
    <row r="9" spans="1:9" ht="22.5" customHeight="1">
      <c r="A9" s="11">
        <f>A10+A12+A14</f>
        <v>31700</v>
      </c>
      <c r="B9" s="16">
        <f t="shared" si="1"/>
        <v>51.37180546777513</v>
      </c>
      <c r="C9" s="20" t="s">
        <v>12</v>
      </c>
      <c r="D9" s="14">
        <f>D10+D12+D14</f>
        <v>34964</v>
      </c>
      <c r="E9" s="16">
        <f>D9/D4*100</f>
        <v>55.46847732969509</v>
      </c>
      <c r="F9" s="14">
        <f>F10+F12+F14</f>
        <v>35249</v>
      </c>
      <c r="G9" s="16">
        <f>F9/F4*100</f>
        <v>56.644918686122004</v>
      </c>
      <c r="H9" s="14">
        <f>H10+H12+H14</f>
        <v>-285</v>
      </c>
      <c r="I9" s="15">
        <f t="shared" si="0"/>
        <v>-0.8085335754205792</v>
      </c>
    </row>
    <row r="10" spans="1:9" ht="22.5" customHeight="1">
      <c r="A10" s="11">
        <f>A11</f>
        <v>18202</v>
      </c>
      <c r="B10" s="16">
        <f t="shared" si="1"/>
        <v>29.497463820960345</v>
      </c>
      <c r="C10" s="17" t="s">
        <v>13</v>
      </c>
      <c r="D10" s="14">
        <f>D11</f>
        <v>18665</v>
      </c>
      <c r="E10" s="16">
        <f>D10/D4*100</f>
        <v>29.61100358536663</v>
      </c>
      <c r="F10" s="14">
        <f>F11</f>
        <v>18530</v>
      </c>
      <c r="G10" s="16">
        <f>F10/F4*100</f>
        <v>29.77759208073536</v>
      </c>
      <c r="H10" s="14">
        <f aca="true" t="shared" si="2" ref="H10:H21">D10-F10</f>
        <v>135</v>
      </c>
      <c r="I10" s="15">
        <f t="shared" si="0"/>
        <v>0.7285483000539665</v>
      </c>
    </row>
    <row r="11" spans="1:9" ht="22.5" customHeight="1">
      <c r="A11" s="11">
        <v>18202</v>
      </c>
      <c r="B11" s="16">
        <f t="shared" si="1"/>
        <v>29.497463820960345</v>
      </c>
      <c r="C11" s="17" t="s">
        <v>14</v>
      </c>
      <c r="D11" s="14">
        <f>'[1]出租資產成本'!D4</f>
        <v>18665</v>
      </c>
      <c r="E11" s="16">
        <f>D11/D4*100</f>
        <v>29.61100358536663</v>
      </c>
      <c r="F11" s="14">
        <v>18530</v>
      </c>
      <c r="G11" s="16">
        <f>F11/F4*100</f>
        <v>29.77759208073536</v>
      </c>
      <c r="H11" s="14">
        <f t="shared" si="2"/>
        <v>135</v>
      </c>
      <c r="I11" s="15">
        <f t="shared" si="0"/>
        <v>0.7285483000539665</v>
      </c>
    </row>
    <row r="12" spans="1:9" ht="22.5" customHeight="1">
      <c r="A12" s="11">
        <f>A13</f>
        <v>12199</v>
      </c>
      <c r="B12" s="16">
        <f t="shared" si="1"/>
        <v>19.76923201581668</v>
      </c>
      <c r="C12" s="17" t="s">
        <v>15</v>
      </c>
      <c r="D12" s="14">
        <f>D13</f>
        <v>14790</v>
      </c>
      <c r="E12" s="16">
        <f>D12/D4*100</f>
        <v>23.463527620014595</v>
      </c>
      <c r="F12" s="14">
        <f>F13</f>
        <v>14564</v>
      </c>
      <c r="G12" s="16">
        <f>F12/F4*100</f>
        <v>23.404255319148938</v>
      </c>
      <c r="H12" s="14">
        <f t="shared" si="2"/>
        <v>226</v>
      </c>
      <c r="I12" s="15">
        <f t="shared" si="0"/>
        <v>1.5517714913485308</v>
      </c>
    </row>
    <row r="13" spans="1:9" ht="22.5" customHeight="1">
      <c r="A13" s="11">
        <v>12199</v>
      </c>
      <c r="B13" s="16">
        <f t="shared" si="1"/>
        <v>19.76923201581668</v>
      </c>
      <c r="C13" s="20" t="s">
        <v>16</v>
      </c>
      <c r="D13" s="14">
        <f>'[1]其他業務成本'!D3</f>
        <v>14790</v>
      </c>
      <c r="E13" s="16">
        <f>D13/D4*100</f>
        <v>23.463527620014595</v>
      </c>
      <c r="F13" s="14">
        <v>14564</v>
      </c>
      <c r="G13" s="16">
        <f>F13/F4*100</f>
        <v>23.404255319148938</v>
      </c>
      <c r="H13" s="14">
        <f t="shared" si="2"/>
        <v>226</v>
      </c>
      <c r="I13" s="15">
        <f t="shared" si="0"/>
        <v>1.5517714913485308</v>
      </c>
    </row>
    <row r="14" spans="1:9" ht="22.5" customHeight="1">
      <c r="A14" s="11">
        <f>A15</f>
        <v>1299</v>
      </c>
      <c r="B14" s="16">
        <f t="shared" si="1"/>
        <v>2.105109630998104</v>
      </c>
      <c r="C14" s="17" t="s">
        <v>17</v>
      </c>
      <c r="D14" s="14">
        <f>D15</f>
        <v>1509</v>
      </c>
      <c r="E14" s="16">
        <f>D14/D4*100</f>
        <v>2.3939461243138624</v>
      </c>
      <c r="F14" s="14">
        <f>F15</f>
        <v>2155</v>
      </c>
      <c r="G14" s="16">
        <f>F14/F4*100</f>
        <v>3.4630712862377067</v>
      </c>
      <c r="H14" s="14">
        <f t="shared" si="2"/>
        <v>-646</v>
      </c>
      <c r="I14" s="15">
        <f t="shared" si="0"/>
        <v>-29.976798143851507</v>
      </c>
    </row>
    <row r="15" spans="1:9" ht="22.5" customHeight="1">
      <c r="A15" s="11">
        <v>1299</v>
      </c>
      <c r="B15" s="16">
        <f t="shared" si="1"/>
        <v>2.105109630998104</v>
      </c>
      <c r="C15" s="17" t="s">
        <v>18</v>
      </c>
      <c r="D15" s="14">
        <f>'[1]管理費用明細表'!D3</f>
        <v>1509</v>
      </c>
      <c r="E15" s="16">
        <f>D15/D4*100</f>
        <v>2.3939461243138624</v>
      </c>
      <c r="F15" s="14">
        <v>2155</v>
      </c>
      <c r="G15" s="16">
        <f>F15/F4*100</f>
        <v>3.4630712862377067</v>
      </c>
      <c r="H15" s="14">
        <f t="shared" si="2"/>
        <v>-646</v>
      </c>
      <c r="I15" s="15">
        <f t="shared" si="0"/>
        <v>-29.976798143851507</v>
      </c>
    </row>
    <row r="16" spans="1:9" ht="22.5" customHeight="1">
      <c r="A16" s="11">
        <f>A4-A9</f>
        <v>30007</v>
      </c>
      <c r="B16" s="16">
        <f t="shared" si="1"/>
        <v>48.62819453222487</v>
      </c>
      <c r="C16" s="13" t="s">
        <v>19</v>
      </c>
      <c r="D16" s="14">
        <f>D4-D9</f>
        <v>28070</v>
      </c>
      <c r="E16" s="16">
        <f>D16/D4*100</f>
        <v>44.53152267030491</v>
      </c>
      <c r="F16" s="14">
        <f>F4-F9</f>
        <v>26979</v>
      </c>
      <c r="G16" s="16">
        <f>F16/F4*100</f>
        <v>43.355081313877996</v>
      </c>
      <c r="H16" s="14">
        <f t="shared" si="2"/>
        <v>1091</v>
      </c>
      <c r="I16" s="15">
        <f t="shared" si="0"/>
        <v>4.043885985396049</v>
      </c>
    </row>
    <row r="17" spans="1:9" ht="22.5" customHeight="1">
      <c r="A17" s="11">
        <f>A18+A20</f>
        <v>1570</v>
      </c>
      <c r="B17" s="16">
        <f t="shared" si="1"/>
        <v>2.5442818480885476</v>
      </c>
      <c r="C17" s="13" t="s">
        <v>20</v>
      </c>
      <c r="D17" s="14">
        <f>D18+D20</f>
        <v>1783</v>
      </c>
      <c r="E17" s="16">
        <f>D17/D4*100</f>
        <v>2.8286321667671412</v>
      </c>
      <c r="F17" s="14">
        <f>F18+F20</f>
        <v>1439</v>
      </c>
      <c r="G17" s="16">
        <f>F17/F4*100</f>
        <v>2.312463842643183</v>
      </c>
      <c r="H17" s="14">
        <f t="shared" si="2"/>
        <v>344</v>
      </c>
      <c r="I17" s="15">
        <f t="shared" si="0"/>
        <v>23.905489923558026</v>
      </c>
    </row>
    <row r="18" spans="1:9" ht="22.5" customHeight="1">
      <c r="A18" s="11">
        <f>A19</f>
        <v>1227</v>
      </c>
      <c r="B18" s="16">
        <f t="shared" si="1"/>
        <v>1.9884291895571005</v>
      </c>
      <c r="C18" s="17" t="s">
        <v>21</v>
      </c>
      <c r="D18" s="14">
        <f>D19</f>
        <v>1350</v>
      </c>
      <c r="E18" s="16">
        <f>D18/D4*100</f>
        <v>2.1417013040581274</v>
      </c>
      <c r="F18" s="14">
        <f>F19</f>
        <v>1150</v>
      </c>
      <c r="G18" s="16">
        <f>F18/F4*100</f>
        <v>1.8480426817509805</v>
      </c>
      <c r="H18" s="14">
        <f t="shared" si="2"/>
        <v>200</v>
      </c>
      <c r="I18" s="15">
        <f t="shared" si="0"/>
        <v>17.391304347826086</v>
      </c>
    </row>
    <row r="19" spans="1:9" ht="22.5" customHeight="1">
      <c r="A19" s="11">
        <v>1227</v>
      </c>
      <c r="B19" s="16">
        <f t="shared" si="1"/>
        <v>1.9884291895571005</v>
      </c>
      <c r="C19" s="20" t="s">
        <v>22</v>
      </c>
      <c r="D19" s="14">
        <f>'[1]業務外收入明細'!B5</f>
        <v>1350</v>
      </c>
      <c r="E19" s="16">
        <f>D19/D4*100</f>
        <v>2.1417013040581274</v>
      </c>
      <c r="F19" s="14">
        <v>1150</v>
      </c>
      <c r="G19" s="16">
        <f>F19/F4*100</f>
        <v>1.8480426817509805</v>
      </c>
      <c r="H19" s="14">
        <f t="shared" si="2"/>
        <v>200</v>
      </c>
      <c r="I19" s="15">
        <f t="shared" si="0"/>
        <v>17.391304347826086</v>
      </c>
    </row>
    <row r="20" spans="1:9" ht="22.5" customHeight="1">
      <c r="A20" s="11">
        <f>SUM(A21:A22)</f>
        <v>343</v>
      </c>
      <c r="B20" s="16">
        <f t="shared" si="1"/>
        <v>0.5558526585314469</v>
      </c>
      <c r="C20" s="17" t="s">
        <v>23</v>
      </c>
      <c r="D20" s="14">
        <f>SUM(D21:D22)</f>
        <v>433</v>
      </c>
      <c r="E20" s="16">
        <f>D20/D4*100</f>
        <v>0.6869308627090143</v>
      </c>
      <c r="F20" s="14">
        <f>SUM(F21:F22)</f>
        <v>289</v>
      </c>
      <c r="G20" s="16">
        <f>F20/F4*100</f>
        <v>0.46442116089220287</v>
      </c>
      <c r="H20" s="14">
        <f t="shared" si="2"/>
        <v>144</v>
      </c>
      <c r="I20" s="15">
        <f t="shared" si="0"/>
        <v>49.82698961937716</v>
      </c>
    </row>
    <row r="21" spans="1:9" ht="22.5" customHeight="1">
      <c r="A21" s="11">
        <v>259</v>
      </c>
      <c r="B21" s="16">
        <f t="shared" si="1"/>
        <v>0.41972547685027634</v>
      </c>
      <c r="C21" s="21" t="s">
        <v>24</v>
      </c>
      <c r="D21" s="14">
        <f>'[1]業務外收入明細'!B7</f>
        <v>433</v>
      </c>
      <c r="E21" s="16">
        <f>D21/D4*100</f>
        <v>0.6869308627090143</v>
      </c>
      <c r="F21" s="14">
        <v>289</v>
      </c>
      <c r="G21" s="16">
        <f>F21/F4*100</f>
        <v>0.46442116089220287</v>
      </c>
      <c r="H21" s="14">
        <f t="shared" si="2"/>
        <v>144</v>
      </c>
      <c r="I21" s="15">
        <f t="shared" si="0"/>
        <v>49.82698961937716</v>
      </c>
    </row>
    <row r="22" spans="1:9" ht="22.5" customHeight="1">
      <c r="A22" s="11">
        <v>84</v>
      </c>
      <c r="B22" s="16">
        <f t="shared" si="1"/>
        <v>0.1361271816811707</v>
      </c>
      <c r="C22" s="20" t="s">
        <v>25</v>
      </c>
      <c r="D22" s="14">
        <v>0</v>
      </c>
      <c r="E22" s="22">
        <f>D22/D4*100</f>
        <v>0</v>
      </c>
      <c r="F22" s="14">
        <v>0</v>
      </c>
      <c r="G22" s="22">
        <v>0</v>
      </c>
      <c r="H22" s="14">
        <v>0</v>
      </c>
      <c r="I22" s="19">
        <v>0</v>
      </c>
    </row>
    <row r="23" spans="1:9" ht="22.5" customHeight="1">
      <c r="A23" s="11">
        <f>A24</f>
        <v>150</v>
      </c>
      <c r="B23" s="16">
        <f t="shared" si="1"/>
        <v>0.24308425300209052</v>
      </c>
      <c r="C23" s="13" t="s">
        <v>26</v>
      </c>
      <c r="D23" s="14">
        <f>D24</f>
        <v>0</v>
      </c>
      <c r="E23" s="22">
        <f>D23/D4*100</f>
        <v>0</v>
      </c>
      <c r="F23" s="14">
        <f>F24</f>
        <v>0</v>
      </c>
      <c r="G23" s="22">
        <f>F23/F4*100</f>
        <v>0</v>
      </c>
      <c r="H23" s="14">
        <f>D23-F23</f>
        <v>0</v>
      </c>
      <c r="I23" s="19">
        <v>0</v>
      </c>
    </row>
    <row r="24" spans="1:9" ht="22.5" customHeight="1">
      <c r="A24" s="11">
        <f>A25</f>
        <v>150</v>
      </c>
      <c r="B24" s="16">
        <f t="shared" si="1"/>
        <v>0.24308425300209052</v>
      </c>
      <c r="C24" s="17" t="s">
        <v>27</v>
      </c>
      <c r="D24" s="14">
        <f>D25</f>
        <v>0</v>
      </c>
      <c r="E24" s="22">
        <f>D24/D4*100</f>
        <v>0</v>
      </c>
      <c r="F24" s="14">
        <f>F25</f>
        <v>0</v>
      </c>
      <c r="G24" s="22">
        <f>F24/F4*100</f>
        <v>0</v>
      </c>
      <c r="H24" s="14">
        <f>D24-F24</f>
        <v>0</v>
      </c>
      <c r="I24" s="19">
        <v>0</v>
      </c>
    </row>
    <row r="25" spans="1:9" ht="22.5" customHeight="1">
      <c r="A25" s="11">
        <v>150</v>
      </c>
      <c r="B25" s="16">
        <f t="shared" si="1"/>
        <v>0.24308425300209052</v>
      </c>
      <c r="C25" s="20" t="s">
        <v>28</v>
      </c>
      <c r="D25" s="14">
        <v>0</v>
      </c>
      <c r="E25" s="22">
        <f>D25/D4*100</f>
        <v>0</v>
      </c>
      <c r="F25" s="14">
        <v>0</v>
      </c>
      <c r="G25" s="22">
        <f>F25/F4*100</f>
        <v>0</v>
      </c>
      <c r="H25" s="14">
        <f>D25-F25</f>
        <v>0</v>
      </c>
      <c r="I25" s="19">
        <v>0</v>
      </c>
    </row>
    <row r="26" spans="1:9" ht="22.5" customHeight="1">
      <c r="A26" s="11">
        <f>A17-A23</f>
        <v>1420</v>
      </c>
      <c r="B26" s="16">
        <f t="shared" si="1"/>
        <v>2.3011975950864567</v>
      </c>
      <c r="C26" s="13" t="s">
        <v>29</v>
      </c>
      <c r="D26" s="14">
        <f>D17-D23</f>
        <v>1783</v>
      </c>
      <c r="E26" s="16">
        <f>D26/D4*100</f>
        <v>2.8286321667671412</v>
      </c>
      <c r="F26" s="14">
        <f>F17-F23</f>
        <v>1439</v>
      </c>
      <c r="G26" s="16">
        <f>F26/F4*100</f>
        <v>2.312463842643183</v>
      </c>
      <c r="H26" s="14">
        <f>H17-H23</f>
        <v>344</v>
      </c>
      <c r="I26" s="23">
        <f>H26/F26*100</f>
        <v>23.905489923558026</v>
      </c>
    </row>
    <row r="27" spans="1:9" ht="22.5" customHeight="1">
      <c r="A27" s="11"/>
      <c r="B27" s="16"/>
      <c r="C27" s="13"/>
      <c r="D27" s="14"/>
      <c r="E27" s="16"/>
      <c r="F27" s="14"/>
      <c r="G27" s="16"/>
      <c r="H27" s="14"/>
      <c r="I27" s="15"/>
    </row>
    <row r="28" spans="1:9" ht="22.5" customHeight="1">
      <c r="A28" s="11"/>
      <c r="B28" s="16"/>
      <c r="C28" s="13"/>
      <c r="D28" s="14"/>
      <c r="E28" s="16"/>
      <c r="F28" s="14"/>
      <c r="G28" s="16"/>
      <c r="H28" s="14"/>
      <c r="I28" s="15"/>
    </row>
    <row r="29" spans="1:9" ht="23.25" customHeight="1">
      <c r="A29" s="11"/>
      <c r="B29" s="16"/>
      <c r="C29" s="13"/>
      <c r="D29" s="14"/>
      <c r="E29" s="16"/>
      <c r="F29" s="14"/>
      <c r="G29" s="16"/>
      <c r="H29" s="14"/>
      <c r="I29" s="15"/>
    </row>
    <row r="30" spans="1:9" ht="22.5" customHeight="1">
      <c r="A30" s="11"/>
      <c r="B30" s="16"/>
      <c r="C30" s="13"/>
      <c r="D30" s="14"/>
      <c r="E30" s="16"/>
      <c r="F30" s="14"/>
      <c r="G30" s="16"/>
      <c r="H30" s="14"/>
      <c r="I30" s="15"/>
    </row>
    <row r="31" spans="1:9" ht="29.25" customHeight="1" thickBot="1">
      <c r="A31" s="24">
        <f>A16+A26</f>
        <v>31427</v>
      </c>
      <c r="B31" s="25">
        <f>A31/$A$4*100</f>
        <v>50.929392127311324</v>
      </c>
      <c r="C31" s="26" t="s">
        <v>30</v>
      </c>
      <c r="D31" s="27">
        <f>D16+D26</f>
        <v>29853</v>
      </c>
      <c r="E31" s="25">
        <f>D31/D4*100</f>
        <v>47.36015483707205</v>
      </c>
      <c r="F31" s="27">
        <f>F16+F26</f>
        <v>28418</v>
      </c>
      <c r="G31" s="25">
        <f>F31/F4*100</f>
        <v>45.66754515652118</v>
      </c>
      <c r="H31" s="27">
        <f>D31-F31</f>
        <v>1435</v>
      </c>
      <c r="I31" s="28">
        <f>H31/F31*100</f>
        <v>5.049616440284327</v>
      </c>
    </row>
    <row r="32" spans="1:9" ht="31.5" customHeight="1">
      <c r="A32" s="61" t="s">
        <v>31</v>
      </c>
      <c r="B32" s="62"/>
      <c r="C32" s="62"/>
      <c r="D32" s="62"/>
      <c r="E32" s="62"/>
      <c r="F32" s="62"/>
      <c r="G32" s="62"/>
      <c r="H32" s="62"/>
      <c r="I32" s="62"/>
    </row>
    <row r="33" spans="1:9" ht="16.5">
      <c r="A33" s="29"/>
      <c r="B33" s="29"/>
      <c r="C33" s="30"/>
      <c r="D33" s="31"/>
      <c r="E33" s="31"/>
      <c r="F33" s="32"/>
      <c r="G33" s="31"/>
      <c r="H33" s="33"/>
      <c r="I33" s="31"/>
    </row>
    <row r="34" spans="1:9" ht="16.5">
      <c r="A34" s="29"/>
      <c r="B34" s="29"/>
      <c r="C34" s="30"/>
      <c r="D34" s="31"/>
      <c r="E34" s="31"/>
      <c r="F34" s="32"/>
      <c r="G34" s="31"/>
      <c r="H34" s="33"/>
      <c r="I34" s="31"/>
    </row>
    <row r="35" spans="1:9" ht="16.5">
      <c r="A35" s="30"/>
      <c r="B35" s="30"/>
      <c r="C35" s="30"/>
      <c r="D35" s="34"/>
      <c r="E35" s="34"/>
      <c r="F35" s="35"/>
      <c r="G35" s="34"/>
      <c r="H35" s="36"/>
      <c r="I35" s="34"/>
    </row>
    <row r="36" spans="1:9" ht="16.5">
      <c r="A36" s="30"/>
      <c r="B36" s="30"/>
      <c r="C36" s="30"/>
      <c r="D36" s="34"/>
      <c r="E36" s="34"/>
      <c r="F36" s="35"/>
      <c r="G36" s="34"/>
      <c r="H36" s="36"/>
      <c r="I36" s="34"/>
    </row>
    <row r="37" spans="1:9" ht="16.5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6.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6.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6.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6.5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6.5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6.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6.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6.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6.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6.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6.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6.5">
      <c r="A49" s="30"/>
      <c r="B49" s="30"/>
      <c r="C49" s="30"/>
      <c r="D49" s="30"/>
      <c r="E49" s="30"/>
      <c r="F49" s="30"/>
      <c r="G49" s="30"/>
      <c r="H49" s="30"/>
      <c r="I49" s="30"/>
    </row>
  </sheetData>
  <sheetProtection/>
  <mergeCells count="6">
    <mergeCell ref="A32:I32"/>
    <mergeCell ref="H1:I1"/>
    <mergeCell ref="A1:B1"/>
    <mergeCell ref="D1:E1"/>
    <mergeCell ref="F1:G1"/>
    <mergeCell ref="C1:C2"/>
  </mergeCells>
  <printOptions horizontalCentered="1"/>
  <pageMargins left="0.6692913385826772" right="0.5118110236220472" top="1.7716535433070868" bottom="0.5511811023622047" header="0.54" footer="0.3937007874015748"/>
  <pageSetup horizontalDpi="600" verticalDpi="600" orientation="portrait" paperSize="9" r:id="rId1"/>
  <headerFooter alignWithMargins="0">
    <oddHeader>&amp;C&amp;"標楷體,標準"&amp;16&amp;U宜蘭縣羅東鎮公所
公 共 造 產 基 金&amp;14&amp;U
&amp;20&amp;U收  支  預  計  表&amp;14&amp;U
中華民國 105 年度&amp;R&amp;"標楷體,標準"&amp;14
單位：新臺幣千元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ps023</dc:creator>
  <cp:keywords/>
  <dc:description/>
  <cp:lastModifiedBy>user</cp:lastModifiedBy>
  <cp:lastPrinted>2016-04-08T02:54:18Z</cp:lastPrinted>
  <dcterms:created xsi:type="dcterms:W3CDTF">2016-04-08T02:48:34Z</dcterms:created>
  <dcterms:modified xsi:type="dcterms:W3CDTF">2016-04-08T03:02:05Z</dcterms:modified>
  <cp:category/>
  <cp:version/>
  <cp:contentType/>
  <cp:contentStatus/>
</cp:coreProperties>
</file>